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Лист1" sheetId="1" r:id="rId1"/>
  </sheets>
  <definedNames>
    <definedName name="_xlnm.Print_Area" localSheetId="0">'Лист1'!$A$1:$J$44</definedName>
  </definedNames>
  <calcPr fullCalcOnLoad="1"/>
</workbook>
</file>

<file path=xl/sharedStrings.xml><?xml version="1.0" encoding="utf-8"?>
<sst xmlns="http://schemas.openxmlformats.org/spreadsheetml/2006/main" count="68" uniqueCount="44">
  <si>
    <t>тыс.руб.</t>
  </si>
  <si>
    <t>Наименование доходов</t>
  </si>
  <si>
    <t>I кв -л</t>
  </si>
  <si>
    <t xml:space="preserve">Глотовское </t>
  </si>
  <si>
    <t xml:space="preserve">Инзенское </t>
  </si>
  <si>
    <t>Валгусское</t>
  </si>
  <si>
    <t xml:space="preserve">Коржевское </t>
  </si>
  <si>
    <t>Оськинское</t>
  </si>
  <si>
    <t>Сюксюмское</t>
  </si>
  <si>
    <t>Труслейское</t>
  </si>
  <si>
    <t>Черемушкинское</t>
  </si>
  <si>
    <t xml:space="preserve">в том </t>
  </si>
  <si>
    <t>числе</t>
  </si>
  <si>
    <t>Индекс доходного потенциала поселения</t>
  </si>
  <si>
    <t>Численность жителей (чел.)</t>
  </si>
  <si>
    <t>Налог на доходы физических лиц (тыс.руб.)</t>
  </si>
  <si>
    <t>Сумма налогов по репрезентативной выборке налогов (тыс.руб.)</t>
  </si>
  <si>
    <t>Налог на имущество физических лиц  (тыс.руб.)</t>
  </si>
  <si>
    <t>Земельный налог  (тыс.руб.)</t>
  </si>
  <si>
    <t>Сумма доходов для расчета индекса налогового потенциала (тыс.руб.)</t>
  </si>
  <si>
    <t>Дотация из районного фонда финансовой поддержки поселений за счет субвенций из областного фонда компенсаций в бюджет поселения (тыс.руб.)</t>
  </si>
  <si>
    <t>Итого по поселениям</t>
  </si>
  <si>
    <t>2. Индекс бюджетных расходов</t>
  </si>
  <si>
    <t>Формирование, утверждение, исполнение бюджета муниципального района, контроль за исполнением данного бюджета</t>
  </si>
  <si>
    <t>Итого расходов</t>
  </si>
  <si>
    <t>Расходный  потенциал на 1 жителя (тыс. руб.)</t>
  </si>
  <si>
    <t>Индекс расходного потенциала поселения</t>
  </si>
  <si>
    <t>3. Расчет бюджетной обеспеченности</t>
  </si>
  <si>
    <t>4.  Расчет размера дотации из районного фонда финансовой поддержки поселений</t>
  </si>
  <si>
    <t>Уровень (БО max/) , утвержденный решением Совета депутатов</t>
  </si>
  <si>
    <t xml:space="preserve">Уровень обеспеченности </t>
  </si>
  <si>
    <t>Прогноз собственных доходов</t>
  </si>
  <si>
    <t>в том числе</t>
  </si>
  <si>
    <t>налоговые и неналоговые</t>
  </si>
  <si>
    <t xml:space="preserve">Величина доходов на одного жителя в среднем по поселениям </t>
  </si>
  <si>
    <t>Доходный  потенциал на 1 жителя по налогам  по репрезентативной выборке (тыс. руб.)</t>
  </si>
  <si>
    <t xml:space="preserve">Разница в бюджетной обеспеченности поселений </t>
  </si>
  <si>
    <t>Объем средств необходимый для доведения до уровня (БО max)</t>
  </si>
  <si>
    <t xml:space="preserve">                               Расчет первой части дотации</t>
  </si>
  <si>
    <t xml:space="preserve"> 1. Расчет индекса доходного потенциала по поселениям</t>
  </si>
  <si>
    <t>Создание условий для организации досуга и обеспечение жителей поселения услугами организаций культуры</t>
  </si>
  <si>
    <t>Прочие расходы на решение вопросов местного значения</t>
  </si>
  <si>
    <t>Дотация из районного фонда финансовой поддержки поселений за счет субвенций из областного фонда компенсаций в бюджет поселения (тыс.руб.) КЦ 2018,251,р-н</t>
  </si>
  <si>
    <t xml:space="preserve">                       Расчет бюджетной обеспеченности поселений на 2018 год, входящих в состав Инзенского района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</si>
</sst>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0"/>
    <numFmt numFmtId="170" formatCode="0.0000000"/>
    <numFmt numFmtId="171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5" fontId="1" fillId="34" borderId="0" xfId="0" applyNumberFormat="1" applyFont="1" applyFill="1" applyAlignment="1">
      <alignment/>
    </xf>
    <xf numFmtId="164" fontId="1" fillId="34" borderId="0" xfId="0" applyNumberFormat="1" applyFont="1" applyFill="1" applyAlignment="1">
      <alignment/>
    </xf>
    <xf numFmtId="167" fontId="1" fillId="35" borderId="0" xfId="0" applyNumberFormat="1" applyFont="1" applyFill="1" applyAlignment="1">
      <alignment/>
    </xf>
    <xf numFmtId="0" fontId="41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10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41" fillId="0" borderId="14" xfId="0" applyFont="1" applyFill="1" applyBorder="1" applyAlignment="1">
      <alignment horizontal="center" wrapText="1"/>
    </xf>
    <xf numFmtId="0" fontId="41" fillId="0" borderId="15" xfId="0" applyFont="1" applyFill="1" applyBorder="1" applyAlignment="1">
      <alignment horizontal="center" wrapText="1"/>
    </xf>
    <xf numFmtId="0" fontId="41" fillId="0" borderId="16" xfId="0" applyFont="1" applyFill="1" applyBorder="1" applyAlignment="1">
      <alignment horizontal="center" wrapText="1"/>
    </xf>
    <xf numFmtId="0" fontId="43" fillId="0" borderId="10" xfId="0" applyNumberFormat="1" applyFont="1" applyFill="1" applyBorder="1" applyAlignment="1">
      <alignment horizontal="center" wrapText="1"/>
    </xf>
    <xf numFmtId="0" fontId="42" fillId="0" borderId="11" xfId="0" applyNumberFormat="1" applyFont="1" applyFill="1" applyBorder="1" applyAlignment="1">
      <alignment horizontal="center" wrapText="1"/>
    </xf>
    <xf numFmtId="0" fontId="42" fillId="0" borderId="12" xfId="0" applyNumberFormat="1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left" wrapText="1"/>
    </xf>
    <xf numFmtId="166" fontId="41" fillId="0" borderId="13" xfId="0" applyNumberFormat="1" applyFont="1" applyFill="1" applyBorder="1" applyAlignment="1">
      <alignment wrapText="1"/>
    </xf>
    <xf numFmtId="164" fontId="41" fillId="0" borderId="10" xfId="0" applyNumberFormat="1" applyFont="1" applyFill="1" applyBorder="1" applyAlignment="1">
      <alignment wrapText="1"/>
    </xf>
    <xf numFmtId="164" fontId="41" fillId="0" borderId="13" xfId="0" applyNumberFormat="1" applyFont="1" applyFill="1" applyBorder="1" applyAlignment="1">
      <alignment wrapText="1"/>
    </xf>
    <xf numFmtId="0" fontId="44" fillId="0" borderId="13" xfId="0" applyFont="1" applyFill="1" applyBorder="1" applyAlignment="1">
      <alignment wrapText="1"/>
    </xf>
    <xf numFmtId="164" fontId="42" fillId="0" borderId="13" xfId="0" applyNumberFormat="1" applyFont="1" applyFill="1" applyBorder="1" applyAlignment="1">
      <alignment/>
    </xf>
    <xf numFmtId="0" fontId="43" fillId="0" borderId="13" xfId="0" applyFont="1" applyFill="1" applyBorder="1" applyAlignment="1">
      <alignment horizontal="left" wrapText="1"/>
    </xf>
    <xf numFmtId="1" fontId="43" fillId="0" borderId="17" xfId="0" applyNumberFormat="1" applyFont="1" applyFill="1" applyBorder="1" applyAlignment="1">
      <alignment wrapText="1"/>
    </xf>
    <xf numFmtId="0" fontId="43" fillId="0" borderId="18" xfId="0" applyFont="1" applyFill="1" applyBorder="1" applyAlignment="1">
      <alignment wrapText="1"/>
    </xf>
    <xf numFmtId="0" fontId="43" fillId="0" borderId="13" xfId="0" applyFont="1" applyFill="1" applyBorder="1" applyAlignment="1">
      <alignment/>
    </xf>
    <xf numFmtId="166" fontId="41" fillId="0" borderId="13" xfId="0" applyNumberFormat="1" applyFont="1" applyFill="1" applyBorder="1" applyAlignment="1">
      <alignment/>
    </xf>
    <xf numFmtId="0" fontId="41" fillId="0" borderId="13" xfId="0" applyFont="1" applyFill="1" applyBorder="1" applyAlignment="1">
      <alignment wrapText="1"/>
    </xf>
    <xf numFmtId="0" fontId="42" fillId="0" borderId="13" xfId="0" applyFont="1" applyFill="1" applyBorder="1" applyAlignment="1">
      <alignment/>
    </xf>
    <xf numFmtId="165" fontId="41" fillId="0" borderId="13" xfId="0" applyNumberFormat="1" applyFont="1" applyFill="1" applyBorder="1" applyAlignment="1">
      <alignment/>
    </xf>
    <xf numFmtId="0" fontId="42" fillId="0" borderId="13" xfId="0" applyFont="1" applyFill="1" applyBorder="1" applyAlignment="1">
      <alignment wrapText="1"/>
    </xf>
    <xf numFmtId="0" fontId="42" fillId="0" borderId="16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/>
    </xf>
    <xf numFmtId="0" fontId="42" fillId="0" borderId="13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vertical="top" wrapText="1"/>
    </xf>
    <xf numFmtId="171" fontId="42" fillId="0" borderId="13" xfId="0" applyNumberFormat="1" applyFont="1" applyFill="1" applyBorder="1" applyAlignment="1">
      <alignment horizontal="right"/>
    </xf>
    <xf numFmtId="0" fontId="42" fillId="0" borderId="18" xfId="0" applyFont="1" applyFill="1" applyBorder="1" applyAlignment="1">
      <alignment wrapText="1"/>
    </xf>
    <xf numFmtId="0" fontId="42" fillId="0" borderId="13" xfId="0" applyFont="1" applyFill="1" applyBorder="1" applyAlignment="1">
      <alignment/>
    </xf>
    <xf numFmtId="164" fontId="42" fillId="0" borderId="13" xfId="0" applyNumberFormat="1" applyFont="1" applyFill="1" applyBorder="1" applyAlignment="1">
      <alignment/>
    </xf>
    <xf numFmtId="0" fontId="41" fillId="0" borderId="13" xfId="0" applyFont="1" applyFill="1" applyBorder="1" applyAlignment="1">
      <alignment horizontal="left" vertical="top" wrapText="1"/>
    </xf>
    <xf numFmtId="166" fontId="42" fillId="0" borderId="13" xfId="0" applyNumberFormat="1" applyFont="1" applyFill="1" applyBorder="1" applyAlignment="1">
      <alignment horizontal="center"/>
    </xf>
    <xf numFmtId="166" fontId="42" fillId="0" borderId="13" xfId="0" applyNumberFormat="1" applyFont="1" applyFill="1" applyBorder="1" applyAlignment="1">
      <alignment/>
    </xf>
    <xf numFmtId="165" fontId="42" fillId="0" borderId="13" xfId="0" applyNumberFormat="1" applyFont="1" applyFill="1" applyBorder="1" applyAlignment="1">
      <alignment/>
    </xf>
    <xf numFmtId="0" fontId="42" fillId="0" borderId="13" xfId="0" applyFont="1" applyFill="1" applyBorder="1" applyAlignment="1">
      <alignment vertical="top"/>
    </xf>
    <xf numFmtId="168" fontId="42" fillId="0" borderId="13" xfId="0" applyNumberFormat="1" applyFont="1" applyFill="1" applyBorder="1" applyAlignment="1">
      <alignment vertical="top"/>
    </xf>
    <xf numFmtId="2" fontId="42" fillId="0" borderId="13" xfId="0" applyNumberFormat="1" applyFont="1" applyFill="1" applyBorder="1" applyAlignment="1">
      <alignment horizontal="left" vertical="top" wrapText="1"/>
    </xf>
    <xf numFmtId="168" fontId="42" fillId="0" borderId="13" xfId="0" applyNumberFormat="1" applyFont="1" applyFill="1" applyBorder="1" applyAlignment="1">
      <alignment horizontal="center"/>
    </xf>
    <xf numFmtId="2" fontId="42" fillId="0" borderId="13" xfId="0" applyNumberFormat="1" applyFont="1" applyFill="1" applyBorder="1" applyAlignment="1">
      <alignment horizontal="center"/>
    </xf>
    <xf numFmtId="2" fontId="42" fillId="0" borderId="0" xfId="0" applyNumberFormat="1" applyFont="1" applyFill="1" applyAlignment="1">
      <alignment/>
    </xf>
    <xf numFmtId="2" fontId="42" fillId="0" borderId="13" xfId="0" applyNumberFormat="1" applyFont="1" applyFill="1" applyBorder="1" applyAlignment="1">
      <alignment/>
    </xf>
    <xf numFmtId="0" fontId="42" fillId="0" borderId="18" xfId="0" applyFont="1" applyFill="1" applyBorder="1" applyAlignment="1">
      <alignment/>
    </xf>
    <xf numFmtId="2" fontId="42" fillId="0" borderId="13" xfId="0" applyNumberFormat="1" applyFont="1" applyFill="1" applyBorder="1" applyAlignment="1">
      <alignment horizontal="right"/>
    </xf>
    <xf numFmtId="166" fontId="42" fillId="0" borderId="13" xfId="0" applyNumberFormat="1" applyFont="1" applyFill="1" applyBorder="1" applyAlignment="1">
      <alignment wrapText="1"/>
    </xf>
    <xf numFmtId="168" fontId="44" fillId="0" borderId="13" xfId="0" applyNumberFormat="1" applyFont="1" applyFill="1" applyBorder="1" applyAlignment="1">
      <alignment wrapText="1"/>
    </xf>
    <xf numFmtId="168" fontId="42" fillId="0" borderId="13" xfId="0" applyNumberFormat="1" applyFont="1" applyFill="1" applyBorder="1" applyAlignment="1">
      <alignment wrapText="1"/>
    </xf>
    <xf numFmtId="0" fontId="41" fillId="0" borderId="0" xfId="0" applyFont="1" applyFill="1" applyBorder="1" applyAlignment="1">
      <alignment horizontal="left" vertical="top" wrapText="1"/>
    </xf>
    <xf numFmtId="168" fontId="42" fillId="0" borderId="0" xfId="0" applyNumberFormat="1" applyFont="1" applyFill="1" applyBorder="1" applyAlignment="1">
      <alignment wrapText="1"/>
    </xf>
    <xf numFmtId="166" fontId="42" fillId="0" borderId="0" xfId="0" applyNumberFormat="1" applyFont="1" applyFill="1" applyBorder="1" applyAlignment="1">
      <alignment wrapText="1"/>
    </xf>
    <xf numFmtId="0" fontId="41" fillId="0" borderId="18" xfId="0" applyFont="1" applyFill="1" applyBorder="1" applyAlignment="1">
      <alignment horizontal="left" vertical="top" wrapText="1"/>
    </xf>
    <xf numFmtId="166" fontId="42" fillId="0" borderId="13" xfId="0" applyNumberFormat="1" applyFont="1" applyFill="1" applyBorder="1" applyAlignment="1">
      <alignment horizontal="right" wrapText="1"/>
    </xf>
    <xf numFmtId="164" fontId="42" fillId="0" borderId="13" xfId="0" applyNumberFormat="1" applyFont="1" applyFill="1" applyBorder="1" applyAlignment="1">
      <alignment wrapText="1"/>
    </xf>
    <xf numFmtId="164" fontId="44" fillId="0" borderId="13" xfId="0" applyNumberFormat="1" applyFont="1" applyFill="1" applyBorder="1" applyAlignment="1">
      <alignment wrapText="1"/>
    </xf>
    <xf numFmtId="0" fontId="42" fillId="0" borderId="0" xfId="0" applyFont="1" applyFill="1" applyAlignment="1">
      <alignment/>
    </xf>
    <xf numFmtId="164" fontId="42" fillId="0" borderId="0" xfId="0" applyNumberFormat="1" applyFont="1" applyFill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/>
    </xf>
    <xf numFmtId="2" fontId="43" fillId="0" borderId="11" xfId="0" applyNumberFormat="1" applyFont="1" applyFill="1" applyBorder="1" applyAlignment="1">
      <alignment horizontal="center" vertical="top"/>
    </xf>
    <xf numFmtId="2" fontId="43" fillId="0" borderId="12" xfId="0" applyNumberFormat="1" applyFont="1" applyFill="1" applyBorder="1" applyAlignment="1">
      <alignment horizontal="center" vertical="top"/>
    </xf>
    <xf numFmtId="0" fontId="43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 vertical="top"/>
    </xf>
    <xf numFmtId="0" fontId="41" fillId="0" borderId="16" xfId="0" applyFont="1" applyFill="1" applyBorder="1" applyAlignment="1">
      <alignment horizontal="center" wrapText="1"/>
    </xf>
    <xf numFmtId="0" fontId="41" fillId="0" borderId="18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SheetLayoutView="80" zoomScalePageLayoutView="0" workbookViewId="0" topLeftCell="A1">
      <selection activeCell="A1" sqref="A1:J1"/>
    </sheetView>
  </sheetViews>
  <sheetFormatPr defaultColWidth="9.00390625" defaultRowHeight="12.75"/>
  <cols>
    <col min="1" max="1" width="33.00390625" style="1" customWidth="1"/>
    <col min="2" max="2" width="11.875" style="1" customWidth="1"/>
    <col min="3" max="3" width="10.875" style="1" customWidth="1"/>
    <col min="4" max="4" width="10.375" style="1" customWidth="1"/>
    <col min="5" max="5" width="11.75390625" style="1" customWidth="1"/>
    <col min="6" max="6" width="12.25390625" style="1" customWidth="1"/>
    <col min="7" max="7" width="11.125" style="1" customWidth="1"/>
    <col min="8" max="8" width="12.375" style="1" customWidth="1"/>
    <col min="9" max="9" width="12.25390625" style="1" customWidth="1"/>
    <col min="10" max="10" width="15.875" style="1" customWidth="1"/>
    <col min="11" max="11" width="11.25390625" style="1" hidden="1" customWidth="1"/>
    <col min="12" max="12" width="2.25390625" style="1" hidden="1" customWidth="1"/>
    <col min="13" max="13" width="0.12890625" style="1" hidden="1" customWidth="1"/>
    <col min="14" max="14" width="9.25390625" style="1" hidden="1" customWidth="1"/>
    <col min="15" max="18" width="0" style="1" hidden="1" customWidth="1"/>
    <col min="19" max="19" width="9.125" style="1" hidden="1" customWidth="1"/>
    <col min="20" max="16384" width="9.125" style="1" customWidth="1"/>
  </cols>
  <sheetData>
    <row r="1" spans="1:10" ht="14.25">
      <c r="A1" s="90" t="s">
        <v>43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">
      <c r="A2" s="13"/>
      <c r="B2" s="14"/>
      <c r="C2" s="14"/>
      <c r="D2" s="14"/>
      <c r="E2" s="14"/>
      <c r="F2" s="14"/>
      <c r="G2" s="14"/>
      <c r="H2" s="14"/>
      <c r="I2" s="14"/>
      <c r="J2" s="15" t="s">
        <v>0</v>
      </c>
    </row>
    <row r="3" spans="1:10" ht="15">
      <c r="A3" s="92" t="s">
        <v>1</v>
      </c>
      <c r="B3" s="94" t="s">
        <v>21</v>
      </c>
      <c r="C3" s="16"/>
      <c r="D3" s="17"/>
      <c r="E3" s="17"/>
      <c r="F3" s="17" t="s">
        <v>11</v>
      </c>
      <c r="G3" s="17" t="s">
        <v>12</v>
      </c>
      <c r="H3" s="17"/>
      <c r="I3" s="17"/>
      <c r="J3" s="18"/>
    </row>
    <row r="4" spans="1:10" ht="12.75">
      <c r="A4" s="93"/>
      <c r="B4" s="95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</row>
    <row r="5" spans="1:10" ht="15">
      <c r="A5" s="20">
        <v>1</v>
      </c>
      <c r="B5" s="21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</row>
    <row r="6" spans="1:10" ht="28.5">
      <c r="A6" s="23" t="s">
        <v>39</v>
      </c>
      <c r="B6" s="24"/>
      <c r="C6" s="24"/>
      <c r="D6" s="24"/>
      <c r="E6" s="24"/>
      <c r="F6" s="24"/>
      <c r="G6" s="24"/>
      <c r="H6" s="24"/>
      <c r="I6" s="24"/>
      <c r="J6" s="25"/>
    </row>
    <row r="7" spans="1:12" ht="90">
      <c r="A7" s="26" t="s">
        <v>42</v>
      </c>
      <c r="B7" s="27">
        <f>SUM(C7:J7)</f>
        <v>9470.41</v>
      </c>
      <c r="C7" s="27">
        <v>742.679</v>
      </c>
      <c r="D7" s="27">
        <v>5651.458</v>
      </c>
      <c r="E7" s="27">
        <v>383.906</v>
      </c>
      <c r="F7" s="27">
        <v>482.238</v>
      </c>
      <c r="G7" s="27">
        <v>996.207</v>
      </c>
      <c r="H7" s="27">
        <v>133.833</v>
      </c>
      <c r="I7" s="27">
        <v>614.501</v>
      </c>
      <c r="J7" s="27">
        <v>465.588</v>
      </c>
      <c r="L7" s="8"/>
    </row>
    <row r="8" spans="1:10" ht="45">
      <c r="A8" s="26" t="s">
        <v>16</v>
      </c>
      <c r="B8" s="28">
        <f aca="true" t="shared" si="0" ref="B8:J8">SUM(B9:B11)</f>
        <v>44054</v>
      </c>
      <c r="C8" s="28">
        <f t="shared" si="0"/>
        <v>4020</v>
      </c>
      <c r="D8" s="28">
        <f t="shared" si="0"/>
        <v>37225</v>
      </c>
      <c r="E8" s="28">
        <f t="shared" si="0"/>
        <v>551</v>
      </c>
      <c r="F8" s="28">
        <f t="shared" si="0"/>
        <v>428</v>
      </c>
      <c r="G8" s="28">
        <f t="shared" si="0"/>
        <v>664</v>
      </c>
      <c r="H8" s="28">
        <f t="shared" si="0"/>
        <v>141</v>
      </c>
      <c r="I8" s="28">
        <f t="shared" si="0"/>
        <v>767</v>
      </c>
      <c r="J8" s="29">
        <f t="shared" si="0"/>
        <v>258</v>
      </c>
    </row>
    <row r="9" spans="1:10" ht="30">
      <c r="A9" s="26" t="s">
        <v>15</v>
      </c>
      <c r="B9" s="28">
        <f>SUM(C9:J9)</f>
        <v>34394</v>
      </c>
      <c r="C9" s="29">
        <v>3825</v>
      </c>
      <c r="D9" s="29">
        <v>28945</v>
      </c>
      <c r="E9" s="29">
        <v>283</v>
      </c>
      <c r="F9" s="29">
        <v>206</v>
      </c>
      <c r="G9" s="29">
        <v>410</v>
      </c>
      <c r="H9" s="29">
        <v>108</v>
      </c>
      <c r="I9" s="29">
        <v>467</v>
      </c>
      <c r="J9" s="29">
        <v>150</v>
      </c>
    </row>
    <row r="10" spans="1:10" ht="30">
      <c r="A10" s="26" t="s">
        <v>17</v>
      </c>
      <c r="B10" s="28">
        <f>SUM(C10:J10)</f>
        <v>2560</v>
      </c>
      <c r="C10" s="29">
        <v>93</v>
      </c>
      <c r="D10" s="29">
        <v>1968</v>
      </c>
      <c r="E10" s="29">
        <v>70</v>
      </c>
      <c r="F10" s="29">
        <v>83</v>
      </c>
      <c r="G10" s="29">
        <v>163</v>
      </c>
      <c r="H10" s="29">
        <v>20</v>
      </c>
      <c r="I10" s="29">
        <v>115</v>
      </c>
      <c r="J10" s="29">
        <v>48</v>
      </c>
    </row>
    <row r="11" spans="1:10" ht="15">
      <c r="A11" s="26" t="s">
        <v>18</v>
      </c>
      <c r="B11" s="28">
        <f>SUM(C11:J11)</f>
        <v>7100</v>
      </c>
      <c r="C11" s="29">
        <v>102</v>
      </c>
      <c r="D11" s="29">
        <v>6312</v>
      </c>
      <c r="E11" s="29">
        <v>198</v>
      </c>
      <c r="F11" s="29">
        <v>139</v>
      </c>
      <c r="G11" s="29">
        <v>91</v>
      </c>
      <c r="H11" s="29">
        <v>13</v>
      </c>
      <c r="I11" s="29">
        <v>185</v>
      </c>
      <c r="J11" s="29">
        <v>60</v>
      </c>
    </row>
    <row r="12" spans="1:10" ht="25.5">
      <c r="A12" s="30" t="s">
        <v>19</v>
      </c>
      <c r="B12" s="31">
        <f>SUM(B7+B8)</f>
        <v>53524.41</v>
      </c>
      <c r="C12" s="31">
        <f>SUM(C7+C8)</f>
        <v>4762.679</v>
      </c>
      <c r="D12" s="31">
        <f aca="true" t="shared" si="1" ref="D12:J12">SUM(D7+D8)</f>
        <v>42876.458</v>
      </c>
      <c r="E12" s="31">
        <f t="shared" si="1"/>
        <v>934.906</v>
      </c>
      <c r="F12" s="31">
        <f t="shared" si="1"/>
        <v>910.238</v>
      </c>
      <c r="G12" s="31">
        <f t="shared" si="1"/>
        <v>1660.2069999999999</v>
      </c>
      <c r="H12" s="31">
        <f t="shared" si="1"/>
        <v>274.83299999999997</v>
      </c>
      <c r="I12" s="31">
        <f t="shared" si="1"/>
        <v>1381.501</v>
      </c>
      <c r="J12" s="31">
        <f t="shared" si="1"/>
        <v>723.588</v>
      </c>
    </row>
    <row r="13" spans="1:10" ht="14.25">
      <c r="A13" s="32" t="s">
        <v>14</v>
      </c>
      <c r="B13" s="33">
        <f>C13+D13+E13+F13+G13+H13+I13+J13</f>
        <v>30145</v>
      </c>
      <c r="C13" s="34">
        <v>2364</v>
      </c>
      <c r="D13" s="34">
        <v>17989</v>
      </c>
      <c r="E13" s="34">
        <v>1222</v>
      </c>
      <c r="F13" s="34">
        <v>1535</v>
      </c>
      <c r="G13" s="34">
        <v>3171</v>
      </c>
      <c r="H13" s="34">
        <v>426</v>
      </c>
      <c r="I13" s="34">
        <v>1956</v>
      </c>
      <c r="J13" s="35">
        <v>1482</v>
      </c>
    </row>
    <row r="14" spans="1:10" ht="45">
      <c r="A14" s="26" t="s">
        <v>35</v>
      </c>
      <c r="B14" s="36">
        <f>SUM(B12/B13)</f>
        <v>1.7755651020069665</v>
      </c>
      <c r="C14" s="36">
        <f>SUM(C12/C13)</f>
        <v>2.014669627749577</v>
      </c>
      <c r="D14" s="36">
        <f aca="true" t="shared" si="2" ref="D14:J14">SUM(D12/D13)</f>
        <v>2.383482016788037</v>
      </c>
      <c r="E14" s="36">
        <f t="shared" si="2"/>
        <v>0.7650621931260229</v>
      </c>
      <c r="F14" s="36">
        <f t="shared" si="2"/>
        <v>0.5929889250814333</v>
      </c>
      <c r="G14" s="36">
        <f t="shared" si="2"/>
        <v>0.5235594449700409</v>
      </c>
      <c r="H14" s="36">
        <f t="shared" si="2"/>
        <v>0.6451478873239436</v>
      </c>
      <c r="I14" s="36">
        <f t="shared" si="2"/>
        <v>0.706288854805726</v>
      </c>
      <c r="J14" s="36">
        <f t="shared" si="2"/>
        <v>0.48825101214574895</v>
      </c>
    </row>
    <row r="15" spans="1:10" ht="30">
      <c r="A15" s="37" t="s">
        <v>13</v>
      </c>
      <c r="B15" s="38"/>
      <c r="C15" s="39">
        <f>SUM(C14/B14)</f>
        <v>1.1346639024794667</v>
      </c>
      <c r="D15" s="39">
        <f>SUM(D14/B14)</f>
        <v>1.342379400278777</v>
      </c>
      <c r="E15" s="39">
        <f>SUM(E14/B14)</f>
        <v>0.43088377455788784</v>
      </c>
      <c r="F15" s="39">
        <f>SUM(F14/B14)</f>
        <v>0.33397194189678703</v>
      </c>
      <c r="G15" s="39">
        <f>SUM(G14/B14)</f>
        <v>0.29486919087238667</v>
      </c>
      <c r="H15" s="39">
        <f>SUM(H14/B14)</f>
        <v>0.3633479203858628</v>
      </c>
      <c r="I15" s="39">
        <f>SUM(I14/B14)</f>
        <v>0.3977825730002182</v>
      </c>
      <c r="J15" s="39">
        <f>SUM(J14/B14)</f>
        <v>0.27498344701293487</v>
      </c>
    </row>
    <row r="16" spans="1:10" ht="12.75">
      <c r="A16" s="40"/>
      <c r="B16" s="38"/>
      <c r="C16" s="31"/>
      <c r="D16" s="38"/>
      <c r="E16" s="38"/>
      <c r="F16" s="38"/>
      <c r="G16" s="38"/>
      <c r="H16" s="38"/>
      <c r="I16" s="38"/>
      <c r="J16" s="38"/>
    </row>
    <row r="17" spans="1:10" ht="15">
      <c r="A17" s="41"/>
      <c r="B17" s="85" t="s">
        <v>21</v>
      </c>
      <c r="C17" s="42"/>
      <c r="D17" s="43"/>
      <c r="E17" s="43"/>
      <c r="F17" s="43" t="s">
        <v>11</v>
      </c>
      <c r="G17" s="43" t="s">
        <v>12</v>
      </c>
      <c r="H17" s="43"/>
      <c r="I17" s="43"/>
      <c r="J17" s="44"/>
    </row>
    <row r="18" spans="1:10" ht="12.75">
      <c r="A18" s="45"/>
      <c r="B18" s="86" t="s">
        <v>2</v>
      </c>
      <c r="C18" s="46" t="s">
        <v>3</v>
      </c>
      <c r="D18" s="46" t="s">
        <v>4</v>
      </c>
      <c r="E18" s="46" t="s">
        <v>5</v>
      </c>
      <c r="F18" s="46" t="s">
        <v>6</v>
      </c>
      <c r="G18" s="46" t="s">
        <v>7</v>
      </c>
      <c r="H18" s="46" t="s">
        <v>8</v>
      </c>
      <c r="I18" s="46" t="s">
        <v>9</v>
      </c>
      <c r="J18" s="46" t="s">
        <v>10</v>
      </c>
    </row>
    <row r="19" spans="1:10" ht="15">
      <c r="A19" s="47">
        <v>1</v>
      </c>
      <c r="B19" s="42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</row>
    <row r="20" spans="1:10" ht="14.25">
      <c r="A20" s="82" t="s">
        <v>22</v>
      </c>
      <c r="B20" s="83"/>
      <c r="C20" s="83"/>
      <c r="D20" s="83"/>
      <c r="E20" s="83"/>
      <c r="F20" s="83"/>
      <c r="G20" s="83"/>
      <c r="H20" s="83"/>
      <c r="I20" s="83"/>
      <c r="J20" s="84"/>
    </row>
    <row r="21" spans="1:21" ht="51">
      <c r="A21" s="49" t="s">
        <v>23</v>
      </c>
      <c r="B21" s="50">
        <f>SUM(C21:J21)</f>
        <v>9489.7</v>
      </c>
      <c r="C21" s="31">
        <v>1654</v>
      </c>
      <c r="D21" s="31">
        <v>658.6</v>
      </c>
      <c r="E21" s="31">
        <v>1055.7</v>
      </c>
      <c r="F21" s="31">
        <v>1265.9</v>
      </c>
      <c r="G21" s="31">
        <v>1633.8</v>
      </c>
      <c r="H21" s="31">
        <v>1124.6</v>
      </c>
      <c r="I21" s="31">
        <v>1348.4</v>
      </c>
      <c r="J21" s="31">
        <v>748.7</v>
      </c>
      <c r="K21" s="12">
        <f>B21/B24</f>
        <v>0.14025071531603966</v>
      </c>
      <c r="L21" s="4"/>
      <c r="M21" s="5">
        <v>0.6623</v>
      </c>
      <c r="N21" s="10"/>
      <c r="O21" s="11"/>
      <c r="P21" s="4"/>
      <c r="Q21" s="4"/>
      <c r="R21" s="4"/>
      <c r="S21" s="4"/>
      <c r="T21" s="4"/>
      <c r="U21" s="4"/>
    </row>
    <row r="22" spans="1:14" ht="51">
      <c r="A22" s="51" t="s">
        <v>40</v>
      </c>
      <c r="B22" s="50">
        <f>SUM(C22:J22)</f>
        <v>14613.400000000001</v>
      </c>
      <c r="C22" s="52">
        <v>996.9</v>
      </c>
      <c r="D22" s="52">
        <v>11083.2</v>
      </c>
      <c r="E22" s="52">
        <v>425.9</v>
      </c>
      <c r="F22" s="52">
        <v>256.7</v>
      </c>
      <c r="G22" s="52">
        <v>926.3</v>
      </c>
      <c r="H22" s="53">
        <v>59.1</v>
      </c>
      <c r="I22" s="52">
        <v>289.6</v>
      </c>
      <c r="J22" s="52">
        <v>575.7</v>
      </c>
      <c r="K22" s="12">
        <f>B22/B24</f>
        <v>0.2159751944950224</v>
      </c>
      <c r="M22" s="6">
        <v>0.2383</v>
      </c>
      <c r="N22" s="3"/>
    </row>
    <row r="23" spans="1:14" ht="25.5">
      <c r="A23" s="51" t="s">
        <v>41</v>
      </c>
      <c r="B23" s="50">
        <f>SUM(C23:J23)</f>
        <v>43559.29999999999</v>
      </c>
      <c r="C23" s="52">
        <v>3780.6</v>
      </c>
      <c r="D23" s="52">
        <v>26630.8</v>
      </c>
      <c r="E23" s="53">
        <v>1972.5</v>
      </c>
      <c r="F23" s="52">
        <v>2575.5</v>
      </c>
      <c r="G23" s="52">
        <v>2227.1</v>
      </c>
      <c r="H23" s="53">
        <v>1027.2</v>
      </c>
      <c r="I23" s="53">
        <v>3111.5</v>
      </c>
      <c r="J23" s="53">
        <v>2234.1</v>
      </c>
      <c r="K23" s="12">
        <f>B23/B24</f>
        <v>0.6437740901889379</v>
      </c>
      <c r="M23" s="6"/>
      <c r="N23" s="3"/>
    </row>
    <row r="24" spans="1:11" ht="12.75">
      <c r="A24" s="52" t="s">
        <v>24</v>
      </c>
      <c r="B24" s="50">
        <f>SUM(C24:J24)</f>
        <v>67662.4</v>
      </c>
      <c r="C24" s="52">
        <f>SUM(C21:C23)</f>
        <v>6431.5</v>
      </c>
      <c r="D24" s="52">
        <f aca="true" t="shared" si="3" ref="D24:J24">SUM(D21:D23)</f>
        <v>38372.6</v>
      </c>
      <c r="E24" s="52">
        <f t="shared" si="3"/>
        <v>3454.1</v>
      </c>
      <c r="F24" s="52">
        <f t="shared" si="3"/>
        <v>4098.1</v>
      </c>
      <c r="G24" s="52">
        <f t="shared" si="3"/>
        <v>4787.2</v>
      </c>
      <c r="H24" s="52">
        <f t="shared" si="3"/>
        <v>2210.8999999999996</v>
      </c>
      <c r="I24" s="52">
        <f t="shared" si="3"/>
        <v>4749.5</v>
      </c>
      <c r="J24" s="52">
        <f t="shared" si="3"/>
        <v>3558.5</v>
      </c>
      <c r="K24" s="12"/>
    </row>
    <row r="25" spans="1:10" ht="30">
      <c r="A25" s="54" t="s">
        <v>25</v>
      </c>
      <c r="B25" s="55">
        <f aca="true" t="shared" si="4" ref="B25:J25">SUM(B24/B13)</f>
        <v>2.2445646044120084</v>
      </c>
      <c r="C25" s="56">
        <f t="shared" si="4"/>
        <v>2.720600676818951</v>
      </c>
      <c r="D25" s="56">
        <f t="shared" si="4"/>
        <v>2.133114681194063</v>
      </c>
      <c r="E25" s="56">
        <f t="shared" si="4"/>
        <v>2.826595744680851</v>
      </c>
      <c r="F25" s="56">
        <f t="shared" si="4"/>
        <v>2.669771986970684</v>
      </c>
      <c r="G25" s="56">
        <f t="shared" si="4"/>
        <v>1.5096814884894354</v>
      </c>
      <c r="H25" s="56">
        <f t="shared" si="4"/>
        <v>5.1899061032863845</v>
      </c>
      <c r="I25" s="56">
        <f t="shared" si="4"/>
        <v>2.428169734151329</v>
      </c>
      <c r="J25" s="56">
        <f t="shared" si="4"/>
        <v>2.4011470985155197</v>
      </c>
    </row>
    <row r="26" spans="1:10" s="2" customFormat="1" ht="30">
      <c r="A26" s="37" t="s">
        <v>26</v>
      </c>
      <c r="B26" s="52"/>
      <c r="C26" s="57">
        <f>SUM(C25/B25)</f>
        <v>1.2120839255289093</v>
      </c>
      <c r="D26" s="57">
        <f>SUM(D25/B25)</f>
        <v>0.9503467518828039</v>
      </c>
      <c r="E26" s="57">
        <f>SUM(E25/B25)</f>
        <v>1.2593069226542992</v>
      </c>
      <c r="F26" s="57">
        <f>SUM(F25/B25)</f>
        <v>1.1894386919061588</v>
      </c>
      <c r="G26" s="57">
        <f>SUM(G25/B25)</f>
        <v>0.6725943577306456</v>
      </c>
      <c r="H26" s="57">
        <f>SUM(H25/B25)</f>
        <v>2.312210614515123</v>
      </c>
      <c r="I26" s="57">
        <f>SUM(I25/B25)</f>
        <v>1.0817998864360683</v>
      </c>
      <c r="J26" s="57">
        <f>SUM(J25/B25)</f>
        <v>1.0697607428165472</v>
      </c>
    </row>
    <row r="27" spans="1:10" s="2" customFormat="1" ht="14.25">
      <c r="A27" s="87" t="s">
        <v>27</v>
      </c>
      <c r="B27" s="88"/>
      <c r="C27" s="88"/>
      <c r="D27" s="88"/>
      <c r="E27" s="88"/>
      <c r="F27" s="88"/>
      <c r="G27" s="88"/>
      <c r="H27" s="88"/>
      <c r="I27" s="88"/>
      <c r="J27" s="89"/>
    </row>
    <row r="28" spans="1:10" ht="12.75">
      <c r="A28" s="52" t="s">
        <v>30</v>
      </c>
      <c r="B28" s="58"/>
      <c r="C28" s="59">
        <f aca="true" t="shared" si="5" ref="C28:J28">SUM(C15/C26)</f>
        <v>0.9361265161439548</v>
      </c>
      <c r="D28" s="59">
        <f t="shared" si="5"/>
        <v>1.4125153767498941</v>
      </c>
      <c r="E28" s="59">
        <f t="shared" si="5"/>
        <v>0.34215945835483397</v>
      </c>
      <c r="F28" s="59">
        <f t="shared" si="5"/>
        <v>0.28078113161223434</v>
      </c>
      <c r="G28" s="59">
        <f t="shared" si="5"/>
        <v>0.4384056861066818</v>
      </c>
      <c r="H28" s="59">
        <f t="shared" si="5"/>
        <v>0.1571430898659973</v>
      </c>
      <c r="I28" s="59">
        <f t="shared" si="5"/>
        <v>0.36770439522848497</v>
      </c>
      <c r="J28" s="59">
        <f t="shared" si="5"/>
        <v>0.25705135364094367</v>
      </c>
    </row>
    <row r="29" spans="1:10" ht="14.25">
      <c r="A29" s="87" t="s">
        <v>28</v>
      </c>
      <c r="B29" s="88"/>
      <c r="C29" s="88"/>
      <c r="D29" s="88"/>
      <c r="E29" s="88"/>
      <c r="F29" s="88"/>
      <c r="G29" s="88"/>
      <c r="H29" s="88"/>
      <c r="I29" s="88"/>
      <c r="J29" s="89"/>
    </row>
    <row r="30" spans="1:10" ht="25.5">
      <c r="A30" s="60" t="s">
        <v>29</v>
      </c>
      <c r="B30" s="61">
        <v>1.156285</v>
      </c>
      <c r="C30" s="62"/>
      <c r="D30" s="62"/>
      <c r="E30" s="62"/>
      <c r="F30" s="62"/>
      <c r="G30" s="62"/>
      <c r="H30" s="62"/>
      <c r="I30" s="62"/>
      <c r="J30" s="62"/>
    </row>
    <row r="31" spans="1:10" ht="12.75">
      <c r="A31" s="60" t="s">
        <v>31</v>
      </c>
      <c r="B31" s="63">
        <f aca="true" t="shared" si="6" ref="B31:J31">SUM(B33+B34)</f>
        <v>60930.40999999999</v>
      </c>
      <c r="C31" s="64">
        <f t="shared" si="6"/>
        <v>6178.379</v>
      </c>
      <c r="D31" s="64">
        <f t="shared" si="6"/>
        <v>48483.258</v>
      </c>
      <c r="E31" s="64">
        <f t="shared" si="6"/>
        <v>1084.506</v>
      </c>
      <c r="F31" s="64">
        <f t="shared" si="6"/>
        <v>985.6379999999999</v>
      </c>
      <c r="G31" s="64">
        <f t="shared" si="6"/>
        <v>1736.2069999999999</v>
      </c>
      <c r="H31" s="64">
        <f t="shared" si="6"/>
        <v>281.033</v>
      </c>
      <c r="I31" s="64">
        <f t="shared" si="6"/>
        <v>1442.601</v>
      </c>
      <c r="J31" s="64">
        <f t="shared" si="6"/>
        <v>738.788</v>
      </c>
    </row>
    <row r="32" spans="1:10" ht="12.75">
      <c r="A32" s="52" t="s">
        <v>32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1" ht="12.75">
      <c r="A33" s="65" t="s">
        <v>33</v>
      </c>
      <c r="B33" s="63">
        <f>SUM(C33:J33)</f>
        <v>51459.99999999999</v>
      </c>
      <c r="C33" s="66">
        <v>5435.7</v>
      </c>
      <c r="D33" s="66">
        <v>42831.8</v>
      </c>
      <c r="E33" s="66">
        <v>700.6</v>
      </c>
      <c r="F33" s="66">
        <v>503.4</v>
      </c>
      <c r="G33" s="66">
        <v>740</v>
      </c>
      <c r="H33" s="66">
        <v>147.2</v>
      </c>
      <c r="I33" s="66">
        <v>828.1</v>
      </c>
      <c r="J33" s="66">
        <v>273.2</v>
      </c>
      <c r="K33" s="9"/>
    </row>
    <row r="34" spans="1:10" ht="75">
      <c r="A34" s="54" t="s">
        <v>20</v>
      </c>
      <c r="B34" s="67">
        <f>SUM(C34:J34)</f>
        <v>9470.41</v>
      </c>
      <c r="C34" s="27">
        <f>C7</f>
        <v>742.679</v>
      </c>
      <c r="D34" s="27">
        <f aca="true" t="shared" si="7" ref="D34:J34">D7</f>
        <v>5651.458</v>
      </c>
      <c r="E34" s="27">
        <f t="shared" si="7"/>
        <v>383.906</v>
      </c>
      <c r="F34" s="27">
        <f t="shared" si="7"/>
        <v>482.238</v>
      </c>
      <c r="G34" s="27">
        <f t="shared" si="7"/>
        <v>996.207</v>
      </c>
      <c r="H34" s="27">
        <f t="shared" si="7"/>
        <v>133.833</v>
      </c>
      <c r="I34" s="27">
        <f t="shared" si="7"/>
        <v>614.501</v>
      </c>
      <c r="J34" s="27">
        <f t="shared" si="7"/>
        <v>465.588</v>
      </c>
    </row>
    <row r="35" spans="1:10" ht="30">
      <c r="A35" s="54" t="s">
        <v>34</v>
      </c>
      <c r="B35" s="68">
        <f aca="true" t="shared" si="8" ref="B35:J35">SUM(B31/B13)</f>
        <v>2.0212443191242326</v>
      </c>
      <c r="C35" s="69">
        <f t="shared" si="8"/>
        <v>2.6135274957698815</v>
      </c>
      <c r="D35" s="69">
        <f t="shared" si="8"/>
        <v>2.695161376396687</v>
      </c>
      <c r="E35" s="69">
        <f t="shared" si="8"/>
        <v>0.8874844517184943</v>
      </c>
      <c r="F35" s="69">
        <f t="shared" si="8"/>
        <v>0.6421094462540716</v>
      </c>
      <c r="G35" s="69">
        <f t="shared" si="8"/>
        <v>0.5475266477451908</v>
      </c>
      <c r="H35" s="69">
        <f t="shared" si="8"/>
        <v>0.6597018779342724</v>
      </c>
      <c r="I35" s="69">
        <f t="shared" si="8"/>
        <v>0.737526073619632</v>
      </c>
      <c r="J35" s="69">
        <f t="shared" si="8"/>
        <v>0.49850742240215923</v>
      </c>
    </row>
    <row r="36" spans="1:10" ht="15">
      <c r="A36" s="70"/>
      <c r="B36" s="71"/>
      <c r="C36" s="71"/>
      <c r="D36" s="71"/>
      <c r="E36" s="71"/>
      <c r="F36" s="71"/>
      <c r="G36" s="71"/>
      <c r="H36" s="71"/>
      <c r="I36" s="71"/>
      <c r="J36" s="71"/>
    </row>
    <row r="37" spans="1:10" ht="15">
      <c r="A37" s="70"/>
      <c r="B37" s="72"/>
      <c r="C37" s="72"/>
      <c r="D37" s="72"/>
      <c r="E37" s="72"/>
      <c r="F37" s="72"/>
      <c r="G37" s="72"/>
      <c r="H37" s="72"/>
      <c r="I37" s="72"/>
      <c r="J37" s="72"/>
    </row>
    <row r="38" spans="1:10" ht="15">
      <c r="A38" s="41"/>
      <c r="B38" s="85" t="s">
        <v>21</v>
      </c>
      <c r="C38" s="42"/>
      <c r="D38" s="43"/>
      <c r="E38" s="43"/>
      <c r="F38" s="43" t="s">
        <v>11</v>
      </c>
      <c r="G38" s="43" t="s">
        <v>12</v>
      </c>
      <c r="H38" s="43"/>
      <c r="I38" s="43"/>
      <c r="J38" s="44"/>
    </row>
    <row r="39" spans="1:10" ht="12.75">
      <c r="A39" s="45"/>
      <c r="B39" s="86" t="s">
        <v>2</v>
      </c>
      <c r="C39" s="46" t="s">
        <v>3</v>
      </c>
      <c r="D39" s="46" t="s">
        <v>4</v>
      </c>
      <c r="E39" s="46" t="s">
        <v>5</v>
      </c>
      <c r="F39" s="46" t="s">
        <v>6</v>
      </c>
      <c r="G39" s="46" t="s">
        <v>7</v>
      </c>
      <c r="H39" s="46" t="s">
        <v>8</v>
      </c>
      <c r="I39" s="46" t="s">
        <v>9</v>
      </c>
      <c r="J39" s="46" t="s">
        <v>10</v>
      </c>
    </row>
    <row r="40" spans="1:10" ht="15">
      <c r="A40" s="47">
        <v>1</v>
      </c>
      <c r="B40" s="42">
        <v>2</v>
      </c>
      <c r="C40" s="48">
        <v>3</v>
      </c>
      <c r="D40" s="48">
        <v>4</v>
      </c>
      <c r="E40" s="48">
        <v>5</v>
      </c>
      <c r="F40" s="48">
        <v>6</v>
      </c>
      <c r="G40" s="48">
        <v>7</v>
      </c>
      <c r="H40" s="48">
        <v>8</v>
      </c>
      <c r="I40" s="48">
        <v>9</v>
      </c>
      <c r="J40" s="48">
        <v>10</v>
      </c>
    </row>
    <row r="41" spans="1:10" ht="18.75">
      <c r="A41" s="79" t="s">
        <v>38</v>
      </c>
      <c r="B41" s="80"/>
      <c r="C41" s="80"/>
      <c r="D41" s="80"/>
      <c r="E41" s="80"/>
      <c r="F41" s="80"/>
      <c r="G41" s="80"/>
      <c r="H41" s="80"/>
      <c r="I41" s="80"/>
      <c r="J41" s="81"/>
    </row>
    <row r="42" spans="1:10" ht="30">
      <c r="A42" s="73" t="s">
        <v>36</v>
      </c>
      <c r="B42" s="74"/>
      <c r="C42" s="69">
        <f>B30-C28</f>
        <v>0.2201584838560452</v>
      </c>
      <c r="D42" s="69">
        <f>C30-D28</f>
        <v>-1.4125153767498941</v>
      </c>
      <c r="E42" s="69">
        <f>B30-E28</f>
        <v>0.814125541645166</v>
      </c>
      <c r="F42" s="69">
        <f>B30-F28</f>
        <v>0.8755038683877656</v>
      </c>
      <c r="G42" s="69">
        <f>B30-G28</f>
        <v>0.7178793138933182</v>
      </c>
      <c r="H42" s="69">
        <f>B30-H28</f>
        <v>0.9991419101340027</v>
      </c>
      <c r="I42" s="69">
        <f>B30-I28</f>
        <v>0.788580604771515</v>
      </c>
      <c r="J42" s="69">
        <f>B30-J28</f>
        <v>0.8992336463590563</v>
      </c>
    </row>
    <row r="43" spans="1:10" ht="30">
      <c r="A43" s="37" t="s">
        <v>37</v>
      </c>
      <c r="B43" s="75">
        <f>SUM(C43:J43)</f>
        <v>16000.003347821112</v>
      </c>
      <c r="C43" s="76">
        <v>0</v>
      </c>
      <c r="D43" s="76">
        <v>0</v>
      </c>
      <c r="E43" s="75">
        <f>B35*E42*E13</f>
        <v>2010.85797709937</v>
      </c>
      <c r="F43" s="75">
        <f>B35*F42*F13</f>
        <v>2716.3470832373437</v>
      </c>
      <c r="G43" s="75">
        <f>B35*G42*G13</f>
        <v>4601.151077010061</v>
      </c>
      <c r="H43" s="75">
        <f>B35*H42*H13</f>
        <v>860.3112215992045</v>
      </c>
      <c r="I43" s="75">
        <f>B35*I42*I13</f>
        <v>3117.69591615905</v>
      </c>
      <c r="J43" s="75">
        <f>B35*J42*J13</f>
        <v>2693.640072716083</v>
      </c>
    </row>
    <row r="44" spans="1:10" ht="12.75" hidden="1">
      <c r="A44" s="77"/>
      <c r="B44" s="78">
        <v>16000</v>
      </c>
      <c r="C44" s="77"/>
      <c r="D44" s="77"/>
      <c r="E44" s="77"/>
      <c r="F44" s="77"/>
      <c r="G44" s="77"/>
      <c r="H44" s="77"/>
      <c r="I44" s="77"/>
      <c r="J44" s="77"/>
    </row>
    <row r="45" spans="1:10" ht="12.75">
      <c r="A45" s="77"/>
      <c r="B45" s="77"/>
      <c r="C45" s="77"/>
      <c r="D45" s="77"/>
      <c r="E45" s="77"/>
      <c r="F45" s="77"/>
      <c r="G45" s="77"/>
      <c r="H45" s="77"/>
      <c r="I45" s="77"/>
      <c r="J45" s="77"/>
    </row>
    <row r="54" ht="12.75">
      <c r="E54" s="7"/>
    </row>
  </sheetData>
  <sheetProtection/>
  <mergeCells count="10">
    <mergeCell ref="A41:J41"/>
    <mergeCell ref="A20:J20"/>
    <mergeCell ref="B38:B39"/>
    <mergeCell ref="A29:J29"/>
    <mergeCell ref="B17:B18"/>
    <mergeCell ref="A1:J1"/>
    <mergeCell ref="A27:J27"/>
    <mergeCell ref="A3:A4"/>
    <mergeCell ref="B3:B4"/>
  </mergeCells>
  <printOptions/>
  <pageMargins left="0.67" right="0.41" top="0.18" bottom="0.51" header="0.17" footer="0.23"/>
  <pageSetup fitToHeight="0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foinza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inza</dc:creator>
  <cp:keywords/>
  <dc:description/>
  <cp:lastModifiedBy>Sadmin</cp:lastModifiedBy>
  <cp:lastPrinted>2017-11-13T11:35:21Z</cp:lastPrinted>
  <dcterms:created xsi:type="dcterms:W3CDTF">2005-12-24T07:44:11Z</dcterms:created>
  <dcterms:modified xsi:type="dcterms:W3CDTF">2018-07-02T07:50:21Z</dcterms:modified>
  <cp:category/>
  <cp:version/>
  <cp:contentType/>
  <cp:contentStatus/>
</cp:coreProperties>
</file>